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P:\8891\03_RTM SAVOIE\03_En cours\2_Collectivités\2_Communes\Orelle\4Travx\1travaux\2025_Reprise lacet 6\2_DCE\"/>
    </mc:Choice>
  </mc:AlternateContent>
  <xr:revisionPtr revIDLastSave="0" documentId="13_ncr:1_{1495F6D2-0BFF-4803-9AE9-F6491CA0DEDC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PU" sheetId="3" r:id="rId1"/>
    <sheet name="DE" sheetId="4" r:id="rId2"/>
  </sheets>
  <definedNames>
    <definedName name="_xlnm.Print_Titles" localSheetId="0">BPU!$39:$39</definedName>
    <definedName name="_xlnm.Print_Area" localSheetId="0">BPU!$A$1:$F$58</definedName>
    <definedName name="_xlnm.Print_Area" localSheetId="1">DE!$A$1:$F$67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2" i="4" l="1"/>
  <c r="E61" i="4"/>
  <c r="E51" i="4"/>
  <c r="C62" i="4"/>
  <c r="C53" i="4"/>
  <c r="C51" i="4" s="1"/>
  <c r="E50" i="4"/>
  <c r="F50" i="4" s="1"/>
  <c r="E58" i="4"/>
  <c r="E59" i="4"/>
  <c r="E57" i="4"/>
  <c r="E53" i="4"/>
  <c r="E54" i="4"/>
  <c r="F54" i="4" s="1"/>
  <c r="E55" i="4"/>
  <c r="E56" i="4"/>
  <c r="E52" i="4" l="1"/>
  <c r="F62" i="4"/>
  <c r="F61" i="4"/>
  <c r="F57" i="4"/>
  <c r="E48" i="4"/>
  <c r="E49" i="4"/>
  <c r="C55" i="4" l="1"/>
  <c r="F55" i="4" s="1"/>
  <c r="F53" i="4" l="1"/>
  <c r="F59" i="4"/>
  <c r="F58" i="4"/>
  <c r="F49" i="4"/>
  <c r="F52" i="4"/>
  <c r="F56" i="4"/>
  <c r="E44" i="4"/>
  <c r="F44" i="4" s="1"/>
  <c r="E45" i="4"/>
  <c r="F45" i="4" s="1"/>
  <c r="E46" i="4"/>
  <c r="F46" i="4" s="1"/>
  <c r="E43" i="4"/>
  <c r="F43" i="4" s="1"/>
  <c r="F64" i="4" l="1"/>
  <c r="F51" i="4"/>
  <c r="F48" i="4" l="1"/>
  <c r="F65" i="4" l="1"/>
  <c r="F66" i="4" s="1"/>
</calcChain>
</file>

<file path=xl/sharedStrings.xml><?xml version="1.0" encoding="utf-8"?>
<sst xmlns="http://schemas.openxmlformats.org/spreadsheetml/2006/main" count="171" uniqueCount="98">
  <si>
    <t>Unité</t>
  </si>
  <si>
    <t>m3</t>
  </si>
  <si>
    <t>ft</t>
  </si>
  <si>
    <t>Maître de l'ouvrage :</t>
  </si>
  <si>
    <t>Objet du Marché :</t>
  </si>
  <si>
    <t>Il est rappelé que les éléments descriptifs des différents postes donnés pour mémoire sur ce détail estimatif est informatif. L'entreprise devra se référer systématiquement au CCTP et à ses annexes pour la définition exacte des ouvrages et se doit d'intégrer dans ses coûts tous les moyens quelle juge utiles pour une bonne réalisation des ouvrages.</t>
  </si>
  <si>
    <t>DETAIL ESTIMATIF</t>
  </si>
  <si>
    <t>Prix
N°</t>
  </si>
  <si>
    <t>Nature des travaux</t>
  </si>
  <si>
    <t>Quantités</t>
  </si>
  <si>
    <t>u</t>
  </si>
  <si>
    <t>m²</t>
  </si>
  <si>
    <t>Prix unitaire € HT
(en chiffres)</t>
  </si>
  <si>
    <t>Mode d'évaluation</t>
  </si>
  <si>
    <t>Remarques</t>
  </si>
  <si>
    <t>forfait</t>
  </si>
  <si>
    <t>après métré</t>
  </si>
  <si>
    <r>
      <t>m</t>
    </r>
    <r>
      <rPr>
        <vertAlign val="superscript"/>
        <sz val="11"/>
        <rFont val="Times New Roman"/>
        <family val="1"/>
      </rPr>
      <t>3</t>
    </r>
  </si>
  <si>
    <t>Prix N°</t>
  </si>
  <si>
    <t>Prix Unitaire
€ HT</t>
  </si>
  <si>
    <t>Montant
€ HT</t>
  </si>
  <si>
    <t>1.1</t>
  </si>
  <si>
    <t>1.2</t>
  </si>
  <si>
    <t>1.3</t>
  </si>
  <si>
    <t>2.1</t>
  </si>
  <si>
    <t>2.2</t>
  </si>
  <si>
    <t>1.4</t>
  </si>
  <si>
    <t>Essai à la plaque</t>
  </si>
  <si>
    <t>Préparation, installation et repli du chantier</t>
  </si>
  <si>
    <t>MARCHE PUBLIC DE TRAVAUX
PROCEDURE ADAPTEE
DETAIL ESTIMATIF
(DE)</t>
  </si>
  <si>
    <t>MARCHE PUBLIC DE TRAVAUX
PROCEDURE ADAPTEE
BORDEREAU DES PRIX UNITAIRES ET FORFAITAIRES
(BPUF)</t>
  </si>
  <si>
    <t>BORDEREAU DES PRIX UNITAIRES ET FORFAITAIRES</t>
  </si>
  <si>
    <t>Installation de chantier</t>
  </si>
  <si>
    <t>(date et signature)</t>
  </si>
  <si>
    <t>Payé après Visa du maitre d'œuvre</t>
  </si>
  <si>
    <t>Payé 50% à l'implantation et 50% au recolement visé par le maître d'œuvre</t>
  </si>
  <si>
    <t>Payé 50% à l'installation et 50% après repli du chantier visé par le mître d'œuvre</t>
  </si>
  <si>
    <t>La quantité payée est la quantité mise en œuvre qui sera mesurée contradictoirement par l'entreprise et le maître d'œuvre</t>
  </si>
  <si>
    <t>Terrassement et mise en œuvre des ouvrages</t>
  </si>
  <si>
    <t>Etude EXE</t>
  </si>
  <si>
    <t>Implantation et piquetage</t>
  </si>
  <si>
    <t>Démolition du mur</t>
  </si>
  <si>
    <t>Payé après réalisation par l'entreprise</t>
  </si>
  <si>
    <t>La quantité payée est la quantité mise en œuvre (hors foisonnement) qui sera mesurée contradictoirement par l'entreprise et le maître d'œuvre</t>
  </si>
  <si>
    <r>
      <rPr>
        <b/>
        <u/>
        <sz val="11"/>
        <rFont val="Times New Roman"/>
        <family val="1"/>
      </rPr>
      <t xml:space="preserve">Parement aval - Mise en oeuvre d'un parement raidi :
</t>
    </r>
    <r>
      <rPr>
        <sz val="11"/>
        <rFont val="Times New Roman"/>
        <family val="1"/>
      </rPr>
      <t>Ce prix rémunère, au mètre carré et conformément aux dispositions du CCTP, la mise en oeuvre, selon les règles de l'art, d'un parement raidi y compris :
- la fourniture des produits pour parement avec un angle au moins égal à 70°
- la pose selon les règles de l'art
- la mise en place d'un géocomposite à l'arrière pour éviter la vidange des matériaux</t>
    </r>
  </si>
  <si>
    <t>Parement aval - raidi</t>
  </si>
  <si>
    <t>Terrassement en déblais</t>
  </si>
  <si>
    <t>Commune d'Orelle</t>
  </si>
  <si>
    <t>Travaux de reprise du soutènement aval du lacet 6</t>
  </si>
  <si>
    <t>Remblais renforcés</t>
  </si>
  <si>
    <r>
      <t xml:space="preserve">Démolition du mur
</t>
    </r>
    <r>
      <rPr>
        <sz val="11"/>
        <rFont val="Times New Roman"/>
        <family val="1"/>
      </rPr>
      <t>Ce prix rémuène, au forfait, la démolition du mur en partie rive gauche, y compris la gestion des débris et déchets</t>
    </r>
  </si>
  <si>
    <t>2.6</t>
  </si>
  <si>
    <t>ml</t>
  </si>
  <si>
    <t>Renvois d'eau</t>
  </si>
  <si>
    <t>Total (€HT)</t>
  </si>
  <si>
    <t>TVA (20%)</t>
  </si>
  <si>
    <t>Total (€TTC)</t>
  </si>
  <si>
    <r>
      <t xml:space="preserve">Mise en œuvre de remblais renforcés :
</t>
    </r>
    <r>
      <rPr>
        <sz val="11"/>
        <rFont val="Times New Roman"/>
        <family val="1"/>
      </rPr>
      <t>Ce prix rémunère, au mètre cube et conformément aux dispositions du CCP, le volume de remblais mis en oeuvre à partir de matériaux provenant des déblais ou d'apport, y compris le compactage dans les règles de l'art, ainsi que</t>
    </r>
    <r>
      <rPr>
        <b/>
        <sz val="11"/>
        <rFont val="Times New Roman"/>
        <family val="1"/>
      </rPr>
      <t xml:space="preserve"> la fourniture et la mise en oeuvre de géogrilles de renforcement</t>
    </r>
  </si>
  <si>
    <r>
      <rPr>
        <b/>
        <u/>
        <sz val="11"/>
        <rFont val="Times New Roman"/>
        <family val="1"/>
      </rPr>
      <t>Installation et repli de chantier :</t>
    </r>
    <r>
      <rPr>
        <sz val="11"/>
        <rFont val="Times New Roman"/>
        <family val="1"/>
      </rPr>
      <t xml:space="preserve">
Ce prix rémunère, au forfait et conformément aux dispositions du CCP, tous les frais d'installation de chantier comprenant notamment :
 - l'amenée et le repli des matériels et matériaux nécessaires à l'exécution des travaux provisoires et définitifs,
- l'ensemble des frais liés à la préparation administrative du chantier
 - les frais liés au phasage des travaux, 
 - les frais liés aux mesures environnementales.</t>
    </r>
  </si>
  <si>
    <r>
      <rPr>
        <b/>
        <u/>
        <sz val="11"/>
        <rFont val="Times New Roman"/>
        <family val="1"/>
      </rPr>
      <t>Les études EXE</t>
    </r>
    <r>
      <rPr>
        <b/>
        <sz val="11"/>
        <rFont val="Times New Roman"/>
        <family val="1"/>
      </rPr>
      <t xml:space="preserve">
</t>
    </r>
    <r>
      <rPr>
        <sz val="11"/>
        <rFont val="Times New Roman"/>
        <family val="1"/>
      </rPr>
      <t>Ce prix remunère, au forfait et conformément aux dispositions du CCP, la réalisation des études EXE, y compris :
- la réalisation des investigations géotechniques complémentaires
- la note de calcul justifiant la stabilité du soutènement et les plans associés ;
- les demandes d'agrément, avec les protocoles d'exécution</t>
    </r>
  </si>
  <si>
    <r>
      <rPr>
        <b/>
        <u/>
        <sz val="11"/>
        <rFont val="Times New Roman"/>
        <family val="1"/>
      </rPr>
      <t>Implantation, piquetage et recolement :</t>
    </r>
    <r>
      <rPr>
        <sz val="11"/>
        <rFont val="Times New Roman"/>
        <family val="1"/>
      </rPr>
      <t xml:space="preserve">
Ce prix rémunère, au forfait et conformément aux dispositions du CCP, le dossier de recolement comprenant notamment :
 - l’implantation des ouvrages et l'exécution des piquetages à partir des plans d'EXE fournis par le maitre d'œuvre au format dwg - référenciel Lambert93,
- l'entretien du piquetage pendant l'ensemble du chantier
 - les plans de récolement sous forme de trois exemplaires papiers et deux versions numériques aux formats DWG et PDF.</t>
    </r>
  </si>
  <si>
    <r>
      <t xml:space="preserve">Essai à la plaque :
</t>
    </r>
    <r>
      <rPr>
        <sz val="11"/>
        <rFont val="Times New Roman"/>
        <family val="1"/>
      </rPr>
      <t>Ce prix rémunère, à l'unité et conformément aux dispositions du CCP, l'essai à la plaque pour le suivi du chantier réalisé conformément à la Norme - NF P 94-117-1.</t>
    </r>
  </si>
  <si>
    <r>
      <t xml:space="preserve">Terrassement en déblai avec stockage temporaire :
</t>
    </r>
    <r>
      <rPr>
        <sz val="11"/>
        <rFont val="Times New Roman"/>
        <family val="1"/>
      </rPr>
      <t>Ce prix rémunère, au mètre cube et conformément aux dispositions du CCP, les terrassements en déblais de toute nature, y compris le chargement et le transport dans l'emprise du chantier</t>
    </r>
  </si>
  <si>
    <r>
      <rPr>
        <b/>
        <u/>
        <sz val="11"/>
        <rFont val="Times New Roman"/>
        <family val="1"/>
      </rPr>
      <t xml:space="preserve">Renvois d'eau
</t>
    </r>
    <r>
      <rPr>
        <sz val="11"/>
        <rFont val="Times New Roman"/>
        <family val="1"/>
      </rPr>
      <t>Ce prix rémunère, à l'unité et conformément aux dispositions du CCP, la pose d'un renvoi d'eau :
- la fourniture 
- le décaissement et la pose selon les règles de l'art</t>
    </r>
  </si>
  <si>
    <t>Géogrille de renforcement sous la piste</t>
  </si>
  <si>
    <r>
      <t xml:space="preserve">Géogrille de renforcement sous la piste
</t>
    </r>
    <r>
      <rPr>
        <sz val="11"/>
        <rFont val="Times New Roman"/>
        <family val="1"/>
      </rPr>
      <t>Ce prix rémunère, au mètre carré, la fourniture et la pose d'une géogrille de renforcement sous la piste, conformément au CCP</t>
    </r>
  </si>
  <si>
    <t>après mété</t>
  </si>
  <si>
    <t>La quantité payée est la quantité mise en œuvre</t>
  </si>
  <si>
    <t>Tranchée drainante</t>
  </si>
  <si>
    <r>
      <rPr>
        <b/>
        <u/>
        <sz val="11"/>
        <rFont val="Times New Roman"/>
        <family val="1"/>
      </rPr>
      <t xml:space="preserve">Tranchées drainantes
</t>
    </r>
    <r>
      <rPr>
        <sz val="11"/>
        <rFont val="Times New Roman"/>
        <family val="1"/>
      </rPr>
      <t>Ce prix rémunère, au mètre linéaire et conformément aux dispositions du CCP, la réalisation de tranchées drainantes :
- la préparation du fond de fouille
- la pose du drain selon les règles de l'art
- le recouvrement par des matériaux de type 20/40, sur 40 cm minimum</t>
    </r>
  </si>
  <si>
    <r>
      <rPr>
        <b/>
        <u/>
        <sz val="11"/>
        <rFont val="Times New Roman"/>
        <family val="1"/>
      </rPr>
      <t xml:space="preserve">Drain en arrière de l'ouvrage
</t>
    </r>
    <r>
      <rPr>
        <sz val="11"/>
        <rFont val="Times New Roman"/>
        <family val="1"/>
      </rPr>
      <t>Ce prix rémunère, au mètre linéaire et conformément aux dispositions du CCP, la pose d'un drain en arrière des remblais renforcés</t>
    </r>
  </si>
  <si>
    <t>3.1</t>
  </si>
  <si>
    <t>3.2</t>
  </si>
  <si>
    <t>Régie de pelle 35T avec chauffeur expérimenté</t>
  </si>
  <si>
    <t>Plus-value au prix 3.1 pour utilisation d'un BRH</t>
  </si>
  <si>
    <t>h</t>
  </si>
  <si>
    <t>Fourniture 40/80</t>
  </si>
  <si>
    <t>Régie d'engins pour mémoire</t>
  </si>
  <si>
    <t>Pelle 35T</t>
  </si>
  <si>
    <t>Plus value BRH</t>
  </si>
  <si>
    <t>Régie d'engins, pour mémoire</t>
  </si>
  <si>
    <t>2.3</t>
  </si>
  <si>
    <r>
      <t xml:space="preserve">Fourniture de matériaux 40/80
</t>
    </r>
    <r>
      <rPr>
        <sz val="11"/>
        <rFont val="Times New Roman"/>
        <family val="1"/>
      </rPr>
      <t>Ce prix rémunère, au mètre cube, la fourniture à pied d'oeuvre de matériaux 40/80, à partir de matériaux de déblais criblés sur place</t>
    </r>
  </si>
  <si>
    <t>Remblais courants</t>
  </si>
  <si>
    <t>Remblais pour mise en forme piste</t>
  </si>
  <si>
    <r>
      <t xml:space="preserve">Mise en œuvre de remblais courants
</t>
    </r>
    <r>
      <rPr>
        <sz val="11"/>
        <rFont val="Times New Roman"/>
        <family val="1"/>
      </rPr>
      <t>Ce prix rémunère, au mètre cube et conformément aux dispositions du CCP, le volume de remblais mis en oeuvre à partir de matériaux 40/80, y compris le compactage dans les règles de l'art</t>
    </r>
  </si>
  <si>
    <t>2.4</t>
  </si>
  <si>
    <t>2.5.1</t>
  </si>
  <si>
    <t>2.5.2</t>
  </si>
  <si>
    <t>2.5.3</t>
  </si>
  <si>
    <t>2.7</t>
  </si>
  <si>
    <t>2.8.1</t>
  </si>
  <si>
    <t>2.8.2</t>
  </si>
  <si>
    <t>2.9</t>
  </si>
  <si>
    <r>
      <t xml:space="preserve">Mise en œuvre de remblais 0/80 pour la mise en forme de la piste
</t>
    </r>
    <r>
      <rPr>
        <sz val="11"/>
        <rFont val="Times New Roman"/>
        <family val="1"/>
      </rPr>
      <t>Ce prix rémunère, au mètre cube et conformément aux dispositions du CCP, le volume de remblais mis en oeuvre à partir de matériaux type 0/80, y compris la fourniture des matériaux et le compactage dans les règles de l'art</t>
    </r>
  </si>
  <si>
    <t>Drain en arrière des remblais</t>
  </si>
  <si>
    <r>
      <t xml:space="preserve">Géotextile de séparation
</t>
    </r>
    <r>
      <rPr>
        <sz val="11"/>
        <rFont val="Times New Roman"/>
        <family val="1"/>
      </rPr>
      <t>Ce prix rémunère, au mètre carré, la fourniture et la mise en œuvre d'un géotextile de séparation en fond de fouille.</t>
    </r>
  </si>
  <si>
    <t>Géotextile de séparation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</si>
</sst>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23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  <font>
      <sz val="18"/>
      <name val="Times New Roman"/>
      <family val="1"/>
    </font>
    <font>
      <sz val="14"/>
      <color indexed="17"/>
      <name val="Times New Roman"/>
      <family val="1"/>
    </font>
    <font>
      <b/>
      <sz val="18"/>
      <name val="Times New Roman"/>
      <family val="1"/>
    </font>
    <font>
      <i/>
      <sz val="10"/>
      <name val="Times New Roman"/>
      <family val="1"/>
    </font>
    <font>
      <sz val="10"/>
      <name val="Times New Roman"/>
      <family val="1"/>
    </font>
    <font>
      <b/>
      <sz val="16"/>
      <name val="Times New Roman"/>
      <family val="1"/>
    </font>
    <font>
      <b/>
      <sz val="16"/>
      <name val="Helv"/>
    </font>
    <font>
      <b/>
      <sz val="14"/>
      <color indexed="17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vertAlign val="superscript"/>
      <sz val="11"/>
      <name val="Times New Roman"/>
      <family val="1"/>
    </font>
    <font>
      <b/>
      <sz val="10"/>
      <color rgb="FFFF0000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b/>
      <sz val="11"/>
      <color indexed="17"/>
      <name val="Times New Roman"/>
      <family val="1"/>
    </font>
    <font>
      <b/>
      <i/>
      <sz val="11"/>
      <name val="Times New Roman"/>
      <family val="1"/>
    </font>
    <font>
      <b/>
      <i/>
      <sz val="11"/>
      <color rgb="FFFF0000"/>
      <name val="Times New Roman"/>
      <family val="1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17"/>
      </top>
      <bottom/>
      <diagonal/>
    </border>
    <border>
      <left/>
      <right/>
      <top/>
      <bottom style="medium">
        <color indexed="17"/>
      </bottom>
      <diagonal/>
    </border>
    <border>
      <left/>
      <right/>
      <top style="thin">
        <color indexed="17"/>
      </top>
      <bottom style="thin">
        <color indexed="17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1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5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49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49" fontId="0" fillId="0" borderId="0" xfId="0" applyNumberFormat="1"/>
    <xf numFmtId="0" fontId="0" fillId="0" borderId="0" xfId="0" applyAlignment="1">
      <alignment horizontal="center"/>
    </xf>
    <xf numFmtId="44" fontId="2" fillId="0" borderId="0" xfId="2" applyFont="1"/>
    <xf numFmtId="44" fontId="2" fillId="0" borderId="3" xfId="2" applyFont="1" applyBorder="1"/>
    <xf numFmtId="44" fontId="2" fillId="0" borderId="4" xfId="2" applyFont="1" applyBorder="1"/>
    <xf numFmtId="44" fontId="0" fillId="0" borderId="0" xfId="2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44" fontId="12" fillId="2" borderId="1" xfId="2" applyFont="1" applyFill="1" applyBorder="1" applyAlignment="1">
      <alignment horizontal="center" vertical="center" wrapText="1"/>
    </xf>
    <xf numFmtId="0" fontId="12" fillId="3" borderId="6" xfId="0" applyFont="1" applyFill="1" applyBorder="1" applyAlignment="1">
      <alignment vertical="center"/>
    </xf>
    <xf numFmtId="0" fontId="12" fillId="3" borderId="7" xfId="0" applyFont="1" applyFill="1" applyBorder="1" applyAlignment="1">
      <alignment vertical="center"/>
    </xf>
    <xf numFmtId="44" fontId="12" fillId="3" borderId="7" xfId="2" applyFont="1" applyFill="1" applyBorder="1" applyAlignment="1">
      <alignment vertical="center"/>
    </xf>
    <xf numFmtId="0" fontId="12" fillId="3" borderId="8" xfId="0" applyFont="1" applyFill="1" applyBorder="1" applyAlignment="1">
      <alignment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center" wrapText="1"/>
    </xf>
    <xf numFmtId="44" fontId="13" fillId="0" borderId="1" xfId="0" applyNumberFormat="1" applyFont="1" applyBorder="1" applyAlignment="1">
      <alignment horizontal="center" vertical="center"/>
    </xf>
    <xf numFmtId="44" fontId="13" fillId="0" borderId="1" xfId="0" applyNumberFormat="1" applyFont="1" applyBorder="1" applyAlignment="1">
      <alignment horizontal="left" vertical="center" wrapText="1"/>
    </xf>
    <xf numFmtId="1" fontId="0" fillId="0" borderId="0" xfId="0" applyNumberFormat="1"/>
    <xf numFmtId="1" fontId="1" fillId="0" borderId="0" xfId="0" applyNumberFormat="1" applyFont="1"/>
    <xf numFmtId="0" fontId="0" fillId="0" borderId="0" xfId="0" applyAlignment="1">
      <alignment vertical="center"/>
    </xf>
    <xf numFmtId="1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7" fillId="0" borderId="0" xfId="0" applyFont="1"/>
    <xf numFmtId="0" fontId="3" fillId="0" borderId="0" xfId="0" applyFont="1"/>
    <xf numFmtId="0" fontId="18" fillId="0" borderId="0" xfId="0" applyFont="1"/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44" fontId="13" fillId="0" borderId="2" xfId="0" applyNumberFormat="1" applyFont="1" applyBorder="1" applyAlignment="1">
      <alignment vertical="center"/>
    </xf>
    <xf numFmtId="44" fontId="13" fillId="0" borderId="2" xfId="0" applyNumberFormat="1" applyFont="1" applyBorder="1" applyAlignment="1">
      <alignment horizontal="center" vertical="center"/>
    </xf>
    <xf numFmtId="44" fontId="13" fillId="0" borderId="2" xfId="0" applyNumberFormat="1" applyFont="1" applyBorder="1" applyAlignment="1">
      <alignment vertical="center" wrapText="1"/>
    </xf>
    <xf numFmtId="0" fontId="13" fillId="0" borderId="0" xfId="0" applyFont="1"/>
    <xf numFmtId="0" fontId="13" fillId="0" borderId="1" xfId="0" applyFont="1" applyBorder="1" applyAlignment="1">
      <alignment horizontal="center" vertical="center" wrapText="1"/>
    </xf>
    <xf numFmtId="44" fontId="13" fillId="0" borderId="1" xfId="0" applyNumberFormat="1" applyFont="1" applyBorder="1" applyAlignment="1">
      <alignment vertical="center"/>
    </xf>
    <xf numFmtId="44" fontId="13" fillId="0" borderId="1" xfId="0" applyNumberFormat="1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1" xfId="0" applyFont="1" applyBorder="1" applyAlignment="1">
      <alignment vertical="center" wrapText="1"/>
    </xf>
    <xf numFmtId="0" fontId="17" fillId="0" borderId="0" xfId="0" applyFont="1" applyAlignment="1">
      <alignment vertical="center"/>
    </xf>
    <xf numFmtId="1" fontId="17" fillId="0" borderId="0" xfId="0" applyNumberFormat="1" applyFont="1" applyAlignment="1">
      <alignment vertical="center"/>
    </xf>
    <xf numFmtId="0" fontId="12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1" fontId="17" fillId="0" borderId="0" xfId="0" applyNumberFormat="1" applyFont="1" applyAlignment="1">
      <alignment vertical="center" wrapText="1"/>
    </xf>
    <xf numFmtId="0" fontId="13" fillId="0" borderId="2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horizontal="right" vertical="center"/>
    </xf>
    <xf numFmtId="0" fontId="13" fillId="0" borderId="9" xfId="0" applyFont="1" applyBorder="1" applyAlignment="1">
      <alignment horizontal="left" vertical="center" wrapText="1"/>
    </xf>
    <xf numFmtId="0" fontId="14" fillId="0" borderId="2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44" fontId="18" fillId="0" borderId="0" xfId="0" applyNumberFormat="1" applyFont="1" applyAlignment="1">
      <alignment vertical="center"/>
    </xf>
    <xf numFmtId="0" fontId="20" fillId="0" borderId="0" xfId="0" applyFont="1"/>
    <xf numFmtId="0" fontId="13" fillId="0" borderId="6" xfId="0" applyFont="1" applyBorder="1" applyAlignment="1">
      <alignment horizontal="left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21" fillId="0" borderId="0" xfId="0" applyFont="1"/>
    <xf numFmtId="0" fontId="13" fillId="0" borderId="2" xfId="0" applyFont="1" applyBorder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right" vertical="center"/>
    </xf>
    <xf numFmtId="44" fontId="13" fillId="0" borderId="0" xfId="0" applyNumberFormat="1" applyFont="1" applyAlignment="1">
      <alignment horizontal="center" vertical="center"/>
    </xf>
    <xf numFmtId="44" fontId="13" fillId="0" borderId="11" xfId="0" applyNumberFormat="1" applyFont="1" applyBorder="1" applyAlignment="1">
      <alignment horizontal="center" vertical="center"/>
    </xf>
    <xf numFmtId="44" fontId="13" fillId="0" borderId="12" xfId="0" applyNumberFormat="1" applyFont="1" applyBorder="1" applyAlignment="1">
      <alignment horizontal="center" vertical="center"/>
    </xf>
    <xf numFmtId="44" fontId="13" fillId="0" borderId="13" xfId="0" applyNumberFormat="1" applyFont="1" applyBorder="1" applyAlignment="1">
      <alignment horizontal="center" vertical="center"/>
    </xf>
    <xf numFmtId="44" fontId="13" fillId="0" borderId="14" xfId="0" applyNumberFormat="1" applyFont="1" applyBorder="1" applyAlignment="1">
      <alignment horizontal="center" vertical="center"/>
    </xf>
    <xf numFmtId="44" fontId="13" fillId="0" borderId="15" xfId="0" applyNumberFormat="1" applyFont="1" applyBorder="1" applyAlignment="1">
      <alignment horizontal="center" vertical="center"/>
    </xf>
    <xf numFmtId="44" fontId="13" fillId="0" borderId="16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44" fontId="2" fillId="0" borderId="1" xfId="2" applyFont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3">
    <cellStyle name="Euro" xfId="1" xr:uid="{00000000-0005-0000-0000-000000000000}"/>
    <cellStyle name="Monétaire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7:O61"/>
  <sheetViews>
    <sheetView showGridLines="0" topLeftCell="A48" zoomScale="70" zoomScaleNormal="70" workbookViewId="0">
      <selection activeCell="B41" sqref="B41"/>
    </sheetView>
  </sheetViews>
  <sheetFormatPr baseColWidth="10" defaultRowHeight="15.75" x14ac:dyDescent="0.25"/>
  <cols>
    <col min="1" max="1" width="5.5703125" style="2" customWidth="1"/>
    <col min="2" max="2" width="52.85546875" style="3" customWidth="1"/>
    <col min="3" max="3" width="8.5703125" style="3" customWidth="1"/>
    <col min="4" max="4" width="16.42578125" style="15" customWidth="1"/>
    <col min="5" max="5" width="19" style="2" customWidth="1"/>
    <col min="6" max="6" width="48.5703125" style="2" customWidth="1"/>
    <col min="7" max="8" width="47.42578125" style="36" customWidth="1"/>
  </cols>
  <sheetData>
    <row r="7" spans="1:6" ht="12.75" x14ac:dyDescent="0.2">
      <c r="A7" s="89" t="s">
        <v>30</v>
      </c>
      <c r="B7" s="90"/>
      <c r="C7" s="90"/>
      <c r="D7" s="90"/>
      <c r="E7" s="90"/>
      <c r="F7" s="90"/>
    </row>
    <row r="8" spans="1:6" ht="12.75" x14ac:dyDescent="0.2">
      <c r="A8" s="90"/>
      <c r="B8" s="90"/>
      <c r="C8" s="90"/>
      <c r="D8" s="90"/>
      <c r="E8" s="90"/>
      <c r="F8" s="90"/>
    </row>
    <row r="9" spans="1:6" ht="12.75" x14ac:dyDescent="0.2">
      <c r="A9" s="90"/>
      <c r="B9" s="90"/>
      <c r="C9" s="90"/>
      <c r="D9" s="90"/>
      <c r="E9" s="90"/>
      <c r="F9" s="90"/>
    </row>
    <row r="10" spans="1:6" ht="12.75" x14ac:dyDescent="0.2">
      <c r="A10" s="90"/>
      <c r="B10" s="90"/>
      <c r="C10" s="90"/>
      <c r="D10" s="90"/>
      <c r="E10" s="90"/>
      <c r="F10" s="90"/>
    </row>
    <row r="11" spans="1:6" ht="12.75" x14ac:dyDescent="0.2">
      <c r="A11" s="90"/>
      <c r="B11" s="90"/>
      <c r="C11" s="90"/>
      <c r="D11" s="90"/>
      <c r="E11" s="90"/>
      <c r="F11" s="90"/>
    </row>
    <row r="12" spans="1:6" ht="12.75" x14ac:dyDescent="0.2">
      <c r="A12" s="90"/>
      <c r="B12" s="90"/>
      <c r="C12" s="90"/>
      <c r="D12" s="90"/>
      <c r="E12" s="90"/>
      <c r="F12" s="90"/>
    </row>
    <row r="13" spans="1:6" ht="12.75" x14ac:dyDescent="0.2">
      <c r="A13" s="90"/>
      <c r="B13" s="90"/>
      <c r="C13" s="90"/>
      <c r="D13" s="90"/>
      <c r="E13" s="90"/>
      <c r="F13" s="90"/>
    </row>
    <row r="14" spans="1:6" ht="12.75" x14ac:dyDescent="0.2">
      <c r="A14" s="90"/>
      <c r="B14" s="90"/>
      <c r="C14" s="90"/>
      <c r="D14" s="90"/>
      <c r="E14" s="90"/>
      <c r="F14" s="90"/>
    </row>
    <row r="15" spans="1:6" ht="12.75" x14ac:dyDescent="0.2">
      <c r="A15" s="90"/>
      <c r="B15" s="90"/>
      <c r="C15" s="90"/>
      <c r="D15" s="90"/>
      <c r="E15" s="90"/>
      <c r="F15" s="90"/>
    </row>
    <row r="16" spans="1:6" ht="12.75" x14ac:dyDescent="0.2">
      <c r="A16" s="90"/>
      <c r="B16" s="90"/>
      <c r="C16" s="90"/>
      <c r="D16" s="90"/>
      <c r="E16" s="90"/>
      <c r="F16" s="90"/>
    </row>
    <row r="17" spans="1:6" ht="12.75" x14ac:dyDescent="0.2">
      <c r="A17" s="90"/>
      <c r="B17" s="90"/>
      <c r="C17" s="90"/>
      <c r="D17" s="90"/>
      <c r="E17" s="90"/>
      <c r="F17" s="90"/>
    </row>
    <row r="18" spans="1:6" ht="12.75" x14ac:dyDescent="0.2">
      <c r="A18" s="90"/>
      <c r="B18" s="90"/>
      <c r="C18" s="90"/>
      <c r="D18" s="90"/>
      <c r="E18" s="90"/>
      <c r="F18" s="90"/>
    </row>
    <row r="19" spans="1:6" ht="12.75" x14ac:dyDescent="0.2">
      <c r="A19" s="90"/>
      <c r="B19" s="90"/>
      <c r="C19" s="90"/>
      <c r="D19" s="90"/>
      <c r="E19" s="90"/>
      <c r="F19" s="90"/>
    </row>
    <row r="20" spans="1:6" ht="12.75" x14ac:dyDescent="0.2">
      <c r="A20" s="90"/>
      <c r="B20" s="90"/>
      <c r="C20" s="90"/>
      <c r="D20" s="90"/>
      <c r="E20" s="90"/>
      <c r="F20" s="90"/>
    </row>
    <row r="23" spans="1:6" ht="18.75" x14ac:dyDescent="0.3">
      <c r="A23" s="4" t="s">
        <v>3</v>
      </c>
    </row>
    <row r="24" spans="1:6" ht="16.5" thickBot="1" x14ac:dyDescent="0.3"/>
    <row r="25" spans="1:6" x14ac:dyDescent="0.25">
      <c r="A25" s="5"/>
      <c r="B25" s="6"/>
      <c r="C25" s="6"/>
      <c r="D25" s="16"/>
      <c r="E25" s="5"/>
      <c r="F25" s="5"/>
    </row>
    <row r="26" spans="1:6" ht="20.100000000000001" customHeight="1" x14ac:dyDescent="0.2">
      <c r="A26" s="91" t="s">
        <v>47</v>
      </c>
      <c r="B26" s="91"/>
      <c r="C26" s="91"/>
      <c r="D26" s="91"/>
      <c r="E26" s="91"/>
      <c r="F26" s="91"/>
    </row>
    <row r="27" spans="1:6" ht="16.5" thickBot="1" x14ac:dyDescent="0.3">
      <c r="A27" s="7"/>
      <c r="B27" s="8"/>
      <c r="C27" s="8"/>
      <c r="D27" s="17"/>
      <c r="E27" s="7"/>
      <c r="F27" s="7"/>
    </row>
    <row r="29" spans="1:6" ht="18.75" x14ac:dyDescent="0.3">
      <c r="A29" s="4" t="s">
        <v>4</v>
      </c>
    </row>
    <row r="30" spans="1:6" ht="16.5" thickBot="1" x14ac:dyDescent="0.3"/>
    <row r="31" spans="1:6" x14ac:dyDescent="0.25">
      <c r="A31" s="5"/>
      <c r="B31" s="6"/>
      <c r="C31" s="6"/>
      <c r="D31" s="16"/>
      <c r="E31" s="5"/>
      <c r="F31" s="5"/>
    </row>
    <row r="32" spans="1:6" ht="20.100000000000001" customHeight="1" x14ac:dyDescent="0.2">
      <c r="A32" s="92" t="s">
        <v>48</v>
      </c>
      <c r="B32" s="91"/>
      <c r="C32" s="91"/>
      <c r="D32" s="91"/>
      <c r="E32" s="91"/>
      <c r="F32" s="91"/>
    </row>
    <row r="33" spans="1:8" ht="51" customHeight="1" x14ac:dyDescent="0.2">
      <c r="A33" s="91"/>
      <c r="B33" s="91"/>
      <c r="C33" s="91"/>
      <c r="D33" s="91"/>
      <c r="E33" s="91"/>
      <c r="F33" s="91"/>
    </row>
    <row r="34" spans="1:8" ht="16.5" thickBot="1" x14ac:dyDescent="0.3">
      <c r="A34" s="7"/>
      <c r="B34" s="8"/>
      <c r="C34" s="8"/>
      <c r="D34" s="17"/>
      <c r="E34" s="7"/>
      <c r="F34" s="7"/>
    </row>
    <row r="36" spans="1:8" ht="25.5" customHeight="1" x14ac:dyDescent="0.2">
      <c r="A36" s="93" t="s">
        <v>31</v>
      </c>
      <c r="B36" s="94"/>
      <c r="C36" s="94"/>
      <c r="D36" s="94"/>
      <c r="E36" s="94"/>
      <c r="F36" s="94"/>
    </row>
    <row r="37" spans="1:8" ht="15" customHeight="1" x14ac:dyDescent="0.2">
      <c r="A37" s="13"/>
      <c r="B37"/>
      <c r="C37"/>
      <c r="D37" s="18"/>
      <c r="E37"/>
      <c r="F37"/>
    </row>
    <row r="38" spans="1:8" s="35" customFormat="1" ht="40.5" customHeight="1" x14ac:dyDescent="0.2">
      <c r="A38" s="95"/>
      <c r="B38" s="95"/>
      <c r="C38" s="95"/>
      <c r="D38" s="95"/>
      <c r="E38" s="95"/>
      <c r="F38" s="95"/>
      <c r="G38" s="37"/>
      <c r="H38" s="37"/>
    </row>
    <row r="39" spans="1:8" s="70" customFormat="1" ht="41.25" customHeight="1" x14ac:dyDescent="0.2">
      <c r="A39" s="19" t="s">
        <v>7</v>
      </c>
      <c r="B39" s="68" t="s">
        <v>8</v>
      </c>
      <c r="C39" s="19" t="s">
        <v>0</v>
      </c>
      <c r="D39" s="20" t="s">
        <v>12</v>
      </c>
      <c r="E39" s="19" t="s">
        <v>13</v>
      </c>
      <c r="F39" s="19" t="s">
        <v>14</v>
      </c>
      <c r="G39" s="69"/>
      <c r="H39" s="69"/>
    </row>
    <row r="40" spans="1:8" s="35" customFormat="1" ht="20.100000000000001" customHeight="1" x14ac:dyDescent="0.2">
      <c r="A40" s="21" t="s">
        <v>28</v>
      </c>
      <c r="B40" s="22"/>
      <c r="C40" s="22"/>
      <c r="D40" s="23"/>
      <c r="E40" s="22"/>
      <c r="F40" s="24"/>
      <c r="G40" s="37"/>
      <c r="H40" s="37"/>
    </row>
    <row r="41" spans="1:8" s="51" customFormat="1" ht="311.25" customHeight="1" x14ac:dyDescent="0.2">
      <c r="A41" s="40" t="s">
        <v>21</v>
      </c>
      <c r="B41" s="50" t="s">
        <v>58</v>
      </c>
      <c r="C41" s="46" t="s">
        <v>2</v>
      </c>
      <c r="D41" s="47"/>
      <c r="E41" s="27" t="s">
        <v>15</v>
      </c>
      <c r="F41" s="48" t="s">
        <v>36</v>
      </c>
    </row>
    <row r="42" spans="1:8" s="45" customFormat="1" ht="183.75" customHeight="1" x14ac:dyDescent="0.25">
      <c r="A42" s="40" t="s">
        <v>22</v>
      </c>
      <c r="B42" s="49" t="s">
        <v>59</v>
      </c>
      <c r="C42" s="41" t="s">
        <v>2</v>
      </c>
      <c r="D42" s="42"/>
      <c r="E42" s="43" t="s">
        <v>15</v>
      </c>
      <c r="F42" s="44" t="s">
        <v>34</v>
      </c>
    </row>
    <row r="43" spans="1:8" s="53" customFormat="1" ht="234.75" customHeight="1" x14ac:dyDescent="0.2">
      <c r="A43" s="40" t="s">
        <v>23</v>
      </c>
      <c r="B43" s="26" t="s">
        <v>60</v>
      </c>
      <c r="C43" s="46" t="s">
        <v>2</v>
      </c>
      <c r="D43" s="47"/>
      <c r="E43" s="27" t="s">
        <v>15</v>
      </c>
      <c r="F43" s="48" t="s">
        <v>35</v>
      </c>
      <c r="G43" s="63"/>
      <c r="H43" s="63"/>
    </row>
    <row r="44" spans="1:8" s="51" customFormat="1" ht="93.75" customHeight="1" x14ac:dyDescent="0.2">
      <c r="A44" s="40" t="s">
        <v>26</v>
      </c>
      <c r="B44" s="52" t="s">
        <v>61</v>
      </c>
      <c r="C44" s="46" t="s">
        <v>10</v>
      </c>
      <c r="D44" s="47"/>
      <c r="E44" s="27" t="s">
        <v>16</v>
      </c>
      <c r="F44" s="28" t="s">
        <v>37</v>
      </c>
    </row>
    <row r="45" spans="1:8" s="35" customFormat="1" ht="20.100000000000001" customHeight="1" x14ac:dyDescent="0.2">
      <c r="A45" s="21" t="s">
        <v>38</v>
      </c>
      <c r="B45" s="22"/>
      <c r="C45" s="22"/>
      <c r="D45" s="23"/>
      <c r="E45" s="22"/>
      <c r="F45" s="24"/>
      <c r="G45" s="37"/>
      <c r="H45" s="37"/>
    </row>
    <row r="46" spans="1:8" s="53" customFormat="1" ht="89.25" customHeight="1" x14ac:dyDescent="0.2">
      <c r="A46" s="25" t="s">
        <v>24</v>
      </c>
      <c r="B46" s="62" t="s">
        <v>62</v>
      </c>
      <c r="C46" s="41" t="s">
        <v>1</v>
      </c>
      <c r="D46" s="42"/>
      <c r="E46" s="43" t="s">
        <v>16</v>
      </c>
      <c r="F46" s="28" t="s">
        <v>43</v>
      </c>
      <c r="G46" s="63"/>
      <c r="H46" s="63"/>
    </row>
    <row r="47" spans="1:8" s="53" customFormat="1" ht="84" customHeight="1" x14ac:dyDescent="0.2">
      <c r="A47" s="25" t="s">
        <v>25</v>
      </c>
      <c r="B47" s="62" t="s">
        <v>50</v>
      </c>
      <c r="C47" s="41" t="s">
        <v>2</v>
      </c>
      <c r="D47" s="42"/>
      <c r="E47" s="43" t="s">
        <v>15</v>
      </c>
      <c r="F47" s="28" t="s">
        <v>42</v>
      </c>
      <c r="G47" s="63"/>
      <c r="H47" s="63"/>
    </row>
    <row r="48" spans="1:8" s="53" customFormat="1" ht="84" customHeight="1" x14ac:dyDescent="0.2">
      <c r="A48" s="25" t="s">
        <v>81</v>
      </c>
      <c r="B48" s="62" t="s">
        <v>96</v>
      </c>
      <c r="C48" s="41" t="s">
        <v>11</v>
      </c>
      <c r="D48" s="42"/>
      <c r="E48" s="27" t="s">
        <v>16</v>
      </c>
      <c r="F48" s="28" t="s">
        <v>37</v>
      </c>
      <c r="G48" s="63"/>
      <c r="H48" s="63"/>
    </row>
    <row r="49" spans="1:15" s="53" customFormat="1" ht="71.25" customHeight="1" x14ac:dyDescent="0.2">
      <c r="A49" s="25" t="s">
        <v>86</v>
      </c>
      <c r="B49" s="62" t="s">
        <v>82</v>
      </c>
      <c r="C49" s="41" t="s">
        <v>1</v>
      </c>
      <c r="D49" s="42"/>
      <c r="E49" s="43" t="s">
        <v>16</v>
      </c>
      <c r="F49" s="28" t="s">
        <v>43</v>
      </c>
      <c r="G49" s="63"/>
      <c r="H49" s="63"/>
    </row>
    <row r="50" spans="1:15" s="53" customFormat="1" ht="171.75" customHeight="1" x14ac:dyDescent="0.2">
      <c r="A50" s="25" t="s">
        <v>87</v>
      </c>
      <c r="B50" s="52" t="s">
        <v>57</v>
      </c>
      <c r="C50" s="25" t="s">
        <v>17</v>
      </c>
      <c r="D50" s="47"/>
      <c r="E50" s="27" t="s">
        <v>16</v>
      </c>
      <c r="F50" s="28" t="s">
        <v>43</v>
      </c>
      <c r="G50" s="63"/>
      <c r="H50" s="63"/>
    </row>
    <row r="51" spans="1:15" s="53" customFormat="1" ht="171.75" customHeight="1" x14ac:dyDescent="0.2">
      <c r="A51" s="25" t="s">
        <v>88</v>
      </c>
      <c r="B51" s="52" t="s">
        <v>85</v>
      </c>
      <c r="C51" s="25" t="s">
        <v>17</v>
      </c>
      <c r="D51" s="47"/>
      <c r="E51" s="27" t="s">
        <v>16</v>
      </c>
      <c r="F51" s="28" t="s">
        <v>43</v>
      </c>
      <c r="G51" s="63"/>
      <c r="H51" s="63"/>
    </row>
    <row r="52" spans="1:15" s="53" customFormat="1" ht="171.75" customHeight="1" x14ac:dyDescent="0.2">
      <c r="A52" s="25" t="s">
        <v>89</v>
      </c>
      <c r="B52" s="52" t="s">
        <v>94</v>
      </c>
      <c r="C52" s="25"/>
      <c r="D52" s="47"/>
      <c r="E52" s="27"/>
      <c r="F52" s="28"/>
      <c r="G52" s="63"/>
      <c r="H52" s="63"/>
    </row>
    <row r="53" spans="1:15" s="53" customFormat="1" ht="171.75" customHeight="1" x14ac:dyDescent="0.2">
      <c r="A53" s="25" t="s">
        <v>51</v>
      </c>
      <c r="B53" s="52" t="s">
        <v>65</v>
      </c>
      <c r="C53" s="25" t="s">
        <v>11</v>
      </c>
      <c r="D53" s="47"/>
      <c r="E53" s="27" t="s">
        <v>66</v>
      </c>
      <c r="F53" s="28" t="s">
        <v>67</v>
      </c>
      <c r="G53" s="63"/>
      <c r="H53" s="63"/>
    </row>
    <row r="54" spans="1:15" s="53" customFormat="1" ht="177" customHeight="1" x14ac:dyDescent="0.2">
      <c r="A54" s="25" t="s">
        <v>90</v>
      </c>
      <c r="B54" s="26" t="s">
        <v>44</v>
      </c>
      <c r="C54" s="25" t="s">
        <v>11</v>
      </c>
      <c r="D54" s="47"/>
      <c r="E54" s="27" t="s">
        <v>16</v>
      </c>
      <c r="F54" s="28" t="s">
        <v>37</v>
      </c>
      <c r="G54" s="63"/>
      <c r="H54" s="63"/>
    </row>
    <row r="55" spans="1:15" s="53" customFormat="1" ht="177" customHeight="1" x14ac:dyDescent="0.2">
      <c r="A55" s="25" t="s">
        <v>91</v>
      </c>
      <c r="B55" s="26" t="s">
        <v>70</v>
      </c>
      <c r="C55" s="25" t="s">
        <v>52</v>
      </c>
      <c r="D55" s="47"/>
      <c r="E55" s="27" t="s">
        <v>16</v>
      </c>
      <c r="F55" s="28" t="s">
        <v>37</v>
      </c>
      <c r="G55" s="63"/>
      <c r="H55" s="63"/>
    </row>
    <row r="56" spans="1:15" s="35" customFormat="1" ht="136.5" customHeight="1" x14ac:dyDescent="0.2">
      <c r="A56" s="25" t="s">
        <v>92</v>
      </c>
      <c r="B56" s="26" t="s">
        <v>69</v>
      </c>
      <c r="C56" s="25" t="s">
        <v>52</v>
      </c>
      <c r="D56" s="47"/>
      <c r="E56" s="27" t="s">
        <v>16</v>
      </c>
      <c r="F56" s="28" t="s">
        <v>37</v>
      </c>
      <c r="G56" s="37"/>
      <c r="H56" s="37"/>
    </row>
    <row r="57" spans="1:15" ht="156.75" customHeight="1" x14ac:dyDescent="0.2">
      <c r="A57" s="25" t="s">
        <v>93</v>
      </c>
      <c r="B57" s="26" t="s">
        <v>63</v>
      </c>
      <c r="C57" s="25" t="s">
        <v>10</v>
      </c>
      <c r="D57" s="47"/>
      <c r="E57" s="27" t="s">
        <v>16</v>
      </c>
      <c r="F57" s="28" t="s">
        <v>37</v>
      </c>
    </row>
    <row r="58" spans="1:15" ht="14.25" x14ac:dyDescent="0.2">
      <c r="A58" s="21" t="s">
        <v>77</v>
      </c>
      <c r="B58" s="22"/>
      <c r="C58" s="22"/>
      <c r="D58" s="23"/>
      <c r="E58" s="22"/>
      <c r="F58" s="24"/>
    </row>
    <row r="59" spans="1:15" x14ac:dyDescent="0.25">
      <c r="A59" s="84" t="s">
        <v>71</v>
      </c>
      <c r="B59" s="85" t="s">
        <v>73</v>
      </c>
      <c r="C59" s="85" t="s">
        <v>75</v>
      </c>
      <c r="D59" s="86"/>
      <c r="E59" s="84"/>
      <c r="F59" s="84"/>
    </row>
    <row r="60" spans="1:15" x14ac:dyDescent="0.25">
      <c r="A60" s="84" t="s">
        <v>72</v>
      </c>
      <c r="B60" s="85" t="s">
        <v>74</v>
      </c>
      <c r="C60" s="85" t="s">
        <v>75</v>
      </c>
      <c r="D60" s="86"/>
      <c r="E60" s="84"/>
      <c r="F60" s="84"/>
    </row>
    <row r="61" spans="1:15" s="31" customFormat="1" ht="50.25" customHeight="1" x14ac:dyDescent="0.2">
      <c r="A61" s="34"/>
      <c r="B61" s="87"/>
      <c r="C61" s="88"/>
      <c r="D61" s="88"/>
      <c r="E61" s="88"/>
      <c r="G61" s="33"/>
      <c r="H61" s="33"/>
      <c r="O61" s="32"/>
    </row>
  </sheetData>
  <mergeCells count="6">
    <mergeCell ref="B61:E61"/>
    <mergeCell ref="A7:F20"/>
    <mergeCell ref="A26:F26"/>
    <mergeCell ref="A32:F33"/>
    <mergeCell ref="A36:F36"/>
    <mergeCell ref="A38:F38"/>
  </mergeCells>
  <phoneticPr fontId="22" type="noConversion"/>
  <printOptions horizontalCentered="1"/>
  <pageMargins left="0.39370078740157483" right="0.39370078740157483" top="0.78740157480314965" bottom="0.78740157480314965" header="0.31496062992125984" footer="0.27559055118110237"/>
  <pageSetup paperSize="9" scale="85" fitToHeight="0" orientation="portrait" r:id="rId1"/>
  <headerFooter alignWithMargins="0">
    <oddHeader xml:space="preserve">&amp;RCréation du merlon pare-blocs du viaduc SFTRF des Teppes
</oddHeader>
    <oddFooter>&amp;LSFTRF / Service RTM de Savoie / DCE / Bordereau des Prix Unitaires et Forfaitaires&amp;R&amp;P/&amp;N</oddFooter>
  </headerFooter>
  <rowBreaks count="1" manualBreakCount="1">
    <brk id="3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7:N69"/>
  <sheetViews>
    <sheetView showGridLines="0" tabSelected="1" topLeftCell="A40" zoomScale="115" zoomScaleNormal="115" workbookViewId="0">
      <selection activeCell="G60" sqref="G60"/>
    </sheetView>
  </sheetViews>
  <sheetFormatPr baseColWidth="10" defaultRowHeight="15.75" x14ac:dyDescent="0.25"/>
  <cols>
    <col min="1" max="1" width="5" style="2" customWidth="1"/>
    <col min="2" max="2" width="36.5703125" style="3" customWidth="1"/>
    <col min="3" max="3" width="6.5703125" style="3" customWidth="1"/>
    <col min="4" max="4" width="4.5703125" style="3" customWidth="1"/>
    <col min="5" max="5" width="13.7109375" style="2" customWidth="1"/>
    <col min="6" max="6" width="15.85546875" style="38" customWidth="1"/>
    <col min="7" max="7" width="32.140625" style="36" customWidth="1"/>
    <col min="12" max="12" width="15.140625" customWidth="1"/>
    <col min="13" max="13" width="11.42578125" style="29"/>
  </cols>
  <sheetData>
    <row r="7" spans="1:6" ht="12.75" customHeight="1" x14ac:dyDescent="0.2">
      <c r="A7" s="89" t="s">
        <v>29</v>
      </c>
      <c r="B7" s="89"/>
      <c r="C7" s="89"/>
      <c r="D7" s="89"/>
      <c r="E7" s="89"/>
      <c r="F7" s="89"/>
    </row>
    <row r="8" spans="1:6" ht="12.75" customHeight="1" x14ac:dyDescent="0.2">
      <c r="A8" s="89"/>
      <c r="B8" s="89"/>
      <c r="C8" s="89"/>
      <c r="D8" s="89"/>
      <c r="E8" s="89"/>
      <c r="F8" s="89"/>
    </row>
    <row r="9" spans="1:6" ht="12.75" customHeight="1" x14ac:dyDescent="0.2">
      <c r="A9" s="89"/>
      <c r="B9" s="89"/>
      <c r="C9" s="89"/>
      <c r="D9" s="89"/>
      <c r="E9" s="89"/>
      <c r="F9" s="89"/>
    </row>
    <row r="10" spans="1:6" ht="12.75" customHeight="1" x14ac:dyDescent="0.2">
      <c r="A10" s="89"/>
      <c r="B10" s="89"/>
      <c r="C10" s="89"/>
      <c r="D10" s="89"/>
      <c r="E10" s="89"/>
      <c r="F10" s="89"/>
    </row>
    <row r="11" spans="1:6" ht="12.75" customHeight="1" x14ac:dyDescent="0.2">
      <c r="A11" s="89"/>
      <c r="B11" s="89"/>
      <c r="C11" s="89"/>
      <c r="D11" s="89"/>
      <c r="E11" s="89"/>
      <c r="F11" s="89"/>
    </row>
    <row r="12" spans="1:6" ht="12.75" customHeight="1" x14ac:dyDescent="0.2">
      <c r="A12" s="89"/>
      <c r="B12" s="89"/>
      <c r="C12" s="89"/>
      <c r="D12" s="89"/>
      <c r="E12" s="89"/>
      <c r="F12" s="89"/>
    </row>
    <row r="13" spans="1:6" ht="12.75" customHeight="1" x14ac:dyDescent="0.2">
      <c r="A13" s="89"/>
      <c r="B13" s="89"/>
      <c r="C13" s="89"/>
      <c r="D13" s="89"/>
      <c r="E13" s="89"/>
      <c r="F13" s="89"/>
    </row>
    <row r="14" spans="1:6" ht="12.75" customHeight="1" x14ac:dyDescent="0.2">
      <c r="A14" s="89"/>
      <c r="B14" s="89"/>
      <c r="C14" s="89"/>
      <c r="D14" s="89"/>
      <c r="E14" s="89"/>
      <c r="F14" s="89"/>
    </row>
    <row r="15" spans="1:6" ht="12.75" customHeight="1" x14ac:dyDescent="0.2">
      <c r="A15" s="89"/>
      <c r="B15" s="89"/>
      <c r="C15" s="89"/>
      <c r="D15" s="89"/>
      <c r="E15" s="89"/>
      <c r="F15" s="89"/>
    </row>
    <row r="16" spans="1:6" ht="12.75" customHeight="1" x14ac:dyDescent="0.2">
      <c r="A16" s="89"/>
      <c r="B16" s="89"/>
      <c r="C16" s="89"/>
      <c r="D16" s="89"/>
      <c r="E16" s="89"/>
      <c r="F16" s="89"/>
    </row>
    <row r="17" spans="1:6" ht="12.75" customHeight="1" x14ac:dyDescent="0.2">
      <c r="A17" s="89"/>
      <c r="B17" s="89"/>
      <c r="C17" s="89"/>
      <c r="D17" s="89"/>
      <c r="E17" s="89"/>
      <c r="F17" s="89"/>
    </row>
    <row r="18" spans="1:6" ht="12.75" customHeight="1" x14ac:dyDescent="0.2">
      <c r="A18" s="89"/>
      <c r="B18" s="89"/>
      <c r="C18" s="89"/>
      <c r="D18" s="89"/>
      <c r="E18" s="89"/>
      <c r="F18" s="89"/>
    </row>
    <row r="19" spans="1:6" ht="12.75" customHeight="1" x14ac:dyDescent="0.2">
      <c r="A19" s="89"/>
      <c r="B19" s="89"/>
      <c r="C19" s="89"/>
      <c r="D19" s="89"/>
      <c r="E19" s="89"/>
      <c r="F19" s="89"/>
    </row>
    <row r="20" spans="1:6" ht="12.75" customHeight="1" x14ac:dyDescent="0.2">
      <c r="A20" s="89"/>
      <c r="B20" s="89"/>
      <c r="C20" s="89"/>
      <c r="D20" s="89"/>
      <c r="E20" s="89"/>
      <c r="F20" s="89"/>
    </row>
    <row r="23" spans="1:6" ht="18.75" x14ac:dyDescent="0.3">
      <c r="A23" s="4" t="s">
        <v>3</v>
      </c>
    </row>
    <row r="24" spans="1:6" ht="16.5" thickBot="1" x14ac:dyDescent="0.3">
      <c r="F24" s="2"/>
    </row>
    <row r="25" spans="1:6" x14ac:dyDescent="0.25">
      <c r="A25" s="5"/>
      <c r="B25" s="6"/>
      <c r="C25" s="6"/>
      <c r="D25" s="6"/>
      <c r="E25" s="5"/>
      <c r="F25" s="5"/>
    </row>
    <row r="26" spans="1:6" ht="20.100000000000001" customHeight="1" x14ac:dyDescent="0.2">
      <c r="A26" s="91" t="s">
        <v>47</v>
      </c>
      <c r="B26" s="91"/>
      <c r="C26" s="91"/>
      <c r="D26" s="91"/>
      <c r="E26" s="91"/>
      <c r="F26" s="97"/>
    </row>
    <row r="27" spans="1:6" ht="16.5" thickBot="1" x14ac:dyDescent="0.3">
      <c r="A27" s="7"/>
      <c r="B27" s="8"/>
      <c r="C27" s="8"/>
      <c r="D27" s="8"/>
      <c r="E27" s="7"/>
      <c r="F27" s="7"/>
    </row>
    <row r="28" spans="1:6" x14ac:dyDescent="0.25">
      <c r="F28" s="2"/>
    </row>
    <row r="29" spans="1:6" ht="18.75" x14ac:dyDescent="0.3">
      <c r="A29" s="4" t="s">
        <v>4</v>
      </c>
    </row>
    <row r="30" spans="1:6" ht="16.5" thickBot="1" x14ac:dyDescent="0.3">
      <c r="F30" s="2"/>
    </row>
    <row r="31" spans="1:6" x14ac:dyDescent="0.25">
      <c r="A31" s="5"/>
      <c r="B31" s="6"/>
      <c r="C31" s="6"/>
      <c r="D31" s="6"/>
      <c r="E31" s="5"/>
      <c r="F31" s="5"/>
    </row>
    <row r="32" spans="1:6" ht="20.100000000000001" customHeight="1" x14ac:dyDescent="0.2">
      <c r="A32" s="92" t="s">
        <v>48</v>
      </c>
      <c r="B32" s="92"/>
      <c r="C32" s="92"/>
      <c r="D32" s="92"/>
      <c r="E32" s="92"/>
      <c r="F32" s="92"/>
    </row>
    <row r="33" spans="1:14" ht="64.5" customHeight="1" x14ac:dyDescent="0.2">
      <c r="A33" s="92"/>
      <c r="B33" s="92"/>
      <c r="C33" s="92"/>
      <c r="D33" s="92"/>
      <c r="E33" s="92"/>
      <c r="F33" s="92"/>
    </row>
    <row r="34" spans="1:14" ht="16.5" thickBot="1" x14ac:dyDescent="0.3">
      <c r="A34" s="7"/>
      <c r="B34" s="8"/>
      <c r="C34" s="8"/>
      <c r="D34" s="8"/>
      <c r="E34" s="7"/>
    </row>
    <row r="36" spans="1:14" ht="59.25" customHeight="1" x14ac:dyDescent="0.2">
      <c r="A36" s="100" t="s">
        <v>5</v>
      </c>
      <c r="B36" s="100"/>
      <c r="C36" s="100"/>
      <c r="D36" s="100"/>
      <c r="E36" s="100"/>
      <c r="F36" s="100"/>
    </row>
    <row r="37" spans="1:14" s="1" customFormat="1" ht="12.75" x14ac:dyDescent="0.2">
      <c r="A37" s="9"/>
      <c r="B37" s="10"/>
      <c r="C37" s="11"/>
      <c r="D37" s="12"/>
      <c r="E37" s="11"/>
      <c r="F37" s="38"/>
      <c r="G37" s="36"/>
      <c r="M37" s="30"/>
    </row>
    <row r="38" spans="1:14" ht="18.75" customHeight="1" x14ac:dyDescent="0.2">
      <c r="A38" s="99" t="s">
        <v>6</v>
      </c>
      <c r="B38" s="99"/>
      <c r="C38" s="99"/>
      <c r="D38" s="99"/>
      <c r="E38" s="99"/>
      <c r="F38" s="99"/>
    </row>
    <row r="39" spans="1:14" ht="15" customHeight="1" x14ac:dyDescent="0.2">
      <c r="A39" s="13"/>
      <c r="B39"/>
      <c r="C39"/>
      <c r="D39" s="14"/>
      <c r="E39"/>
    </row>
    <row r="40" spans="1:14" s="53" customFormat="1" ht="20.100000000000001" customHeight="1" x14ac:dyDescent="0.2">
      <c r="A40" s="98"/>
      <c r="B40" s="98"/>
      <c r="C40" s="98"/>
      <c r="D40" s="98"/>
      <c r="E40" s="98"/>
      <c r="F40" s="98"/>
      <c r="G40" s="63"/>
      <c r="M40" s="54"/>
    </row>
    <row r="41" spans="1:14" s="56" customFormat="1" ht="35.1" customHeight="1" x14ac:dyDescent="0.2">
      <c r="A41" s="55" t="s">
        <v>18</v>
      </c>
      <c r="B41" s="55" t="s">
        <v>8</v>
      </c>
      <c r="C41" s="96" t="s">
        <v>9</v>
      </c>
      <c r="D41" s="96"/>
      <c r="E41" s="55" t="s">
        <v>19</v>
      </c>
      <c r="F41" s="55" t="s">
        <v>20</v>
      </c>
      <c r="G41" s="64"/>
      <c r="N41" s="57"/>
    </row>
    <row r="42" spans="1:14" s="53" customFormat="1" ht="20.100000000000001" customHeight="1" x14ac:dyDescent="0.2">
      <c r="A42" s="21" t="s">
        <v>28</v>
      </c>
      <c r="B42" s="22"/>
      <c r="C42" s="22"/>
      <c r="D42" s="22"/>
      <c r="E42" s="22"/>
      <c r="F42" s="24"/>
      <c r="G42" s="65"/>
      <c r="N42" s="54"/>
    </row>
    <row r="43" spans="1:14" s="53" customFormat="1" ht="15" x14ac:dyDescent="0.2">
      <c r="A43" s="40" t="s">
        <v>21</v>
      </c>
      <c r="B43" s="72" t="s">
        <v>32</v>
      </c>
      <c r="C43" s="58">
        <v>1</v>
      </c>
      <c r="D43" s="58" t="s">
        <v>2</v>
      </c>
      <c r="E43" s="27">
        <f>VLOOKUP(A43,BPU!$A$41:$F$54,4,FALSE)</f>
        <v>0</v>
      </c>
      <c r="F43" s="27">
        <f t="shared" ref="F43:F45" si="0">IF(E43="","",C43*E43)</f>
        <v>0</v>
      </c>
      <c r="G43" s="63"/>
      <c r="N43" s="54"/>
    </row>
    <row r="44" spans="1:14" s="53" customFormat="1" ht="15" x14ac:dyDescent="0.2">
      <c r="A44" s="25" t="s">
        <v>22</v>
      </c>
      <c r="B44" s="61" t="s">
        <v>39</v>
      </c>
      <c r="C44" s="53">
        <v>1</v>
      </c>
      <c r="D44" s="59" t="s">
        <v>2</v>
      </c>
      <c r="E44" s="27">
        <f>VLOOKUP(A44,BPU!$A$41:$F$54,4,FALSE)</f>
        <v>0</v>
      </c>
      <c r="F44" s="27">
        <f t="shared" si="0"/>
        <v>0</v>
      </c>
      <c r="G44" s="63"/>
      <c r="N44" s="54"/>
    </row>
    <row r="45" spans="1:14" s="53" customFormat="1" ht="15" x14ac:dyDescent="0.2">
      <c r="A45" s="40" t="s">
        <v>23</v>
      </c>
      <c r="B45" s="26" t="s">
        <v>40</v>
      </c>
      <c r="C45" s="59">
        <v>1</v>
      </c>
      <c r="D45" s="59" t="s">
        <v>2</v>
      </c>
      <c r="E45" s="27">
        <f>VLOOKUP(A45,BPU!$A$41:$F$54,4,FALSE)</f>
        <v>0</v>
      </c>
      <c r="F45" s="27">
        <f t="shared" si="0"/>
        <v>0</v>
      </c>
      <c r="G45" s="63"/>
      <c r="N45" s="54"/>
    </row>
    <row r="46" spans="1:14" s="53" customFormat="1" ht="15" x14ac:dyDescent="0.2">
      <c r="A46" s="25" t="s">
        <v>26</v>
      </c>
      <c r="B46" s="26" t="s">
        <v>27</v>
      </c>
      <c r="C46" s="59">
        <v>6</v>
      </c>
      <c r="D46" s="59" t="s">
        <v>10</v>
      </c>
      <c r="E46" s="27">
        <f>VLOOKUP(A46,BPU!$A$41:$F$54,4,FALSE)</f>
        <v>0</v>
      </c>
      <c r="F46" s="27">
        <f>IF(E46="","",C46*E46)</f>
        <v>0</v>
      </c>
      <c r="G46" s="65"/>
      <c r="N46" s="54"/>
    </row>
    <row r="47" spans="1:14" s="53" customFormat="1" ht="20.100000000000001" customHeight="1" x14ac:dyDescent="0.2">
      <c r="A47" s="21" t="s">
        <v>38</v>
      </c>
      <c r="B47" s="22"/>
      <c r="C47" s="22"/>
      <c r="D47" s="22"/>
      <c r="E47" s="22"/>
      <c r="F47" s="24"/>
      <c r="G47" s="65"/>
      <c r="N47" s="54"/>
    </row>
    <row r="48" spans="1:14" s="53" customFormat="1" ht="15" x14ac:dyDescent="0.2">
      <c r="A48" s="25" t="s">
        <v>24</v>
      </c>
      <c r="B48" s="67" t="s">
        <v>46</v>
      </c>
      <c r="C48" s="60">
        <v>760</v>
      </c>
      <c r="D48" s="59" t="s">
        <v>1</v>
      </c>
      <c r="E48" s="27">
        <f>VLOOKUP(A48,BPU!$A$42:$F$54,4,FALSE)</f>
        <v>0</v>
      </c>
      <c r="F48" s="27">
        <f t="shared" ref="F48:F50" si="1">IF(E48="","",C48*E48)</f>
        <v>0</v>
      </c>
      <c r="G48" s="36"/>
      <c r="N48" s="54"/>
    </row>
    <row r="49" spans="1:14" s="53" customFormat="1" ht="15" x14ac:dyDescent="0.2">
      <c r="A49" s="25" t="s">
        <v>25</v>
      </c>
      <c r="B49" s="67" t="s">
        <v>41</v>
      </c>
      <c r="C49" s="60">
        <v>1</v>
      </c>
      <c r="D49" s="59" t="s">
        <v>2</v>
      </c>
      <c r="E49" s="27">
        <f>VLOOKUP(A49,BPU!$A$42:$F$54,4,FALSE)</f>
        <v>0</v>
      </c>
      <c r="F49" s="27">
        <f t="shared" si="1"/>
        <v>0</v>
      </c>
      <c r="N49" s="54"/>
    </row>
    <row r="50" spans="1:14" s="53" customFormat="1" ht="15" x14ac:dyDescent="0.2">
      <c r="A50" s="25" t="s">
        <v>81</v>
      </c>
      <c r="B50" s="67" t="s">
        <v>97</v>
      </c>
      <c r="C50" s="60">
        <v>520</v>
      </c>
      <c r="D50" s="59" t="s">
        <v>11</v>
      </c>
      <c r="E50" s="27">
        <f>VLOOKUP(A50,BPU!$A$42:$F$54,4,FALSE)</f>
        <v>0</v>
      </c>
      <c r="F50" s="27">
        <f t="shared" si="1"/>
        <v>0</v>
      </c>
      <c r="N50" s="54"/>
    </row>
    <row r="51" spans="1:14" s="53" customFormat="1" ht="15" x14ac:dyDescent="0.2">
      <c r="A51" s="25" t="s">
        <v>86</v>
      </c>
      <c r="B51" s="67" t="s">
        <v>76</v>
      </c>
      <c r="C51" s="60">
        <f>C52+C53</f>
        <v>760</v>
      </c>
      <c r="D51" s="59" t="s">
        <v>1</v>
      </c>
      <c r="E51" s="27">
        <f>VLOOKUP(A51,BPU!$A$42:$F$54,4,FALSE)</f>
        <v>0</v>
      </c>
      <c r="F51" s="27">
        <f t="shared" ref="F51:F57" si="2">IF(E51="","",C51*E51)</f>
        <v>0</v>
      </c>
      <c r="G51" s="83"/>
      <c r="N51" s="54"/>
    </row>
    <row r="52" spans="1:14" s="53" customFormat="1" ht="15" x14ac:dyDescent="0.2">
      <c r="A52" s="25" t="s">
        <v>87</v>
      </c>
      <c r="B52" s="67" t="s">
        <v>49</v>
      </c>
      <c r="C52" s="60">
        <v>600</v>
      </c>
      <c r="D52" s="59" t="s">
        <v>1</v>
      </c>
      <c r="E52" s="27">
        <f>VLOOKUP(A52,BPU!$A$42:$F$54,4,FALSE)</f>
        <v>0</v>
      </c>
      <c r="F52" s="27">
        <f t="shared" si="2"/>
        <v>0</v>
      </c>
      <c r="G52" s="36"/>
      <c r="N52" s="54"/>
    </row>
    <row r="53" spans="1:14" s="53" customFormat="1" ht="15" x14ac:dyDescent="0.2">
      <c r="A53" s="25" t="s">
        <v>88</v>
      </c>
      <c r="B53" s="67" t="s">
        <v>83</v>
      </c>
      <c r="C53" s="60">
        <f>C48-C52</f>
        <v>160</v>
      </c>
      <c r="D53" s="59" t="s">
        <v>1</v>
      </c>
      <c r="E53" s="27">
        <f>VLOOKUP(A53,BPU!$A$42:$F$54,4,FALSE)</f>
        <v>0</v>
      </c>
      <c r="F53" s="27">
        <f t="shared" si="2"/>
        <v>0</v>
      </c>
      <c r="N53" s="54"/>
    </row>
    <row r="54" spans="1:14" s="53" customFormat="1" ht="15" x14ac:dyDescent="0.2">
      <c r="A54" s="25" t="s">
        <v>89</v>
      </c>
      <c r="B54" s="67" t="s">
        <v>84</v>
      </c>
      <c r="C54" s="60">
        <v>60</v>
      </c>
      <c r="D54" s="59" t="s">
        <v>1</v>
      </c>
      <c r="E54" s="27">
        <f>VLOOKUP(A54,BPU!$A$42:$F$54,4,FALSE)</f>
        <v>0</v>
      </c>
      <c r="F54" s="27">
        <f t="shared" si="2"/>
        <v>0</v>
      </c>
      <c r="N54" s="54"/>
    </row>
    <row r="55" spans="1:14" s="53" customFormat="1" ht="15" x14ac:dyDescent="0.2">
      <c r="A55" s="25" t="s">
        <v>51</v>
      </c>
      <c r="B55" s="67" t="s">
        <v>64</v>
      </c>
      <c r="C55" s="60">
        <f>25*5</f>
        <v>125</v>
      </c>
      <c r="D55" s="59" t="s">
        <v>11</v>
      </c>
      <c r="E55" s="27">
        <f>VLOOKUP(A55,BPU!$A$42:$F$54,4,FALSE)</f>
        <v>0</v>
      </c>
      <c r="F55" s="27">
        <f t="shared" si="2"/>
        <v>0</v>
      </c>
      <c r="G55" s="36"/>
      <c r="N55" s="54"/>
    </row>
    <row r="56" spans="1:14" s="53" customFormat="1" ht="15" x14ac:dyDescent="0.2">
      <c r="A56" s="25" t="s">
        <v>90</v>
      </c>
      <c r="B56" s="67" t="s">
        <v>45</v>
      </c>
      <c r="C56" s="60">
        <v>90</v>
      </c>
      <c r="D56" s="59" t="s">
        <v>11</v>
      </c>
      <c r="E56" s="27">
        <f>VLOOKUP(A56,BPU!$A$42:$F$54,4,FALSE)</f>
        <v>0</v>
      </c>
      <c r="F56" s="27">
        <f t="shared" si="2"/>
        <v>0</v>
      </c>
      <c r="G56" s="36"/>
      <c r="N56" s="54"/>
    </row>
    <row r="57" spans="1:14" s="53" customFormat="1" ht="15" x14ac:dyDescent="0.2">
      <c r="A57" s="25" t="s">
        <v>91</v>
      </c>
      <c r="B57" s="67" t="s">
        <v>95</v>
      </c>
      <c r="C57" s="60">
        <v>50</v>
      </c>
      <c r="D57" s="59" t="s">
        <v>52</v>
      </c>
      <c r="E57" s="27">
        <f>VLOOKUP(A57,BPU!$A$42:$F$57,4,FALSE)</f>
        <v>0</v>
      </c>
      <c r="F57" s="27">
        <f t="shared" si="2"/>
        <v>0</v>
      </c>
      <c r="G57" s="36"/>
      <c r="N57" s="54"/>
    </row>
    <row r="58" spans="1:14" s="31" customFormat="1" ht="15" customHeight="1" x14ac:dyDescent="0.2">
      <c r="A58" s="25" t="s">
        <v>92</v>
      </c>
      <c r="B58" s="67" t="s">
        <v>68</v>
      </c>
      <c r="C58" s="60">
        <v>40</v>
      </c>
      <c r="D58" s="25" t="s">
        <v>52</v>
      </c>
      <c r="E58" s="27">
        <f>VLOOKUP(A58,BPU!$A$42:$F$57,4,FALSE)</f>
        <v>0</v>
      </c>
      <c r="F58" s="27">
        <f t="shared" ref="F58:F59" si="3">IF(E58="","",C58*E58)</f>
        <v>0</v>
      </c>
      <c r="G58" s="36"/>
      <c r="M58" s="32"/>
    </row>
    <row r="59" spans="1:14" s="31" customFormat="1" ht="21.75" customHeight="1" x14ac:dyDescent="0.2">
      <c r="A59" s="25" t="s">
        <v>93</v>
      </c>
      <c r="B59" s="67" t="s">
        <v>53</v>
      </c>
      <c r="C59" s="60">
        <v>1</v>
      </c>
      <c r="D59" s="25" t="s">
        <v>10</v>
      </c>
      <c r="E59" s="27">
        <f>VLOOKUP(A59,BPU!$A$42:$F$57,4,FALSE)</f>
        <v>0</v>
      </c>
      <c r="F59" s="27">
        <f t="shared" si="3"/>
        <v>0</v>
      </c>
      <c r="G59" s="33"/>
      <c r="M59" s="32"/>
    </row>
    <row r="60" spans="1:14" s="31" customFormat="1" ht="21.75" customHeight="1" x14ac:dyDescent="0.2">
      <c r="A60" s="21" t="s">
        <v>80</v>
      </c>
      <c r="B60" s="22"/>
      <c r="C60" s="22"/>
      <c r="D60" s="22"/>
      <c r="E60" s="22"/>
      <c r="F60" s="24"/>
      <c r="G60" s="33"/>
      <c r="M60" s="32"/>
    </row>
    <row r="61" spans="1:14" s="31" customFormat="1" ht="21.75" customHeight="1" x14ac:dyDescent="0.2">
      <c r="A61" s="25" t="s">
        <v>71</v>
      </c>
      <c r="B61" s="67" t="s">
        <v>78</v>
      </c>
      <c r="C61" s="60">
        <v>48</v>
      </c>
      <c r="D61" s="25" t="s">
        <v>75</v>
      </c>
      <c r="E61" s="27">
        <f>VLOOKUP(A61,BPU!$A$42:$F$60,4,FALSE)</f>
        <v>0</v>
      </c>
      <c r="F61" s="27">
        <f>E61*C61</f>
        <v>0</v>
      </c>
      <c r="G61" s="33"/>
      <c r="M61" s="32"/>
    </row>
    <row r="62" spans="1:14" s="31" customFormat="1" ht="21.75" customHeight="1" x14ac:dyDescent="0.2">
      <c r="A62" s="25" t="s">
        <v>72</v>
      </c>
      <c r="B62" s="67" t="s">
        <v>79</v>
      </c>
      <c r="C62" s="60">
        <f>8*3</f>
        <v>24</v>
      </c>
      <c r="D62" s="25" t="s">
        <v>75</v>
      </c>
      <c r="E62" s="27">
        <f>VLOOKUP(A62,BPU!$A$42:$F$60,4,FALSE)</f>
        <v>0</v>
      </c>
      <c r="F62" s="27">
        <f>E62*C62</f>
        <v>0</v>
      </c>
      <c r="G62" s="33"/>
      <c r="M62" s="32"/>
    </row>
    <row r="63" spans="1:14" s="31" customFormat="1" ht="21.75" customHeight="1" thickBot="1" x14ac:dyDescent="0.25">
      <c r="A63" s="73"/>
      <c r="B63" s="74"/>
      <c r="C63" s="75"/>
      <c r="D63" s="73"/>
      <c r="E63" s="76"/>
      <c r="F63" s="76"/>
      <c r="G63" s="33"/>
      <c r="M63" s="32"/>
    </row>
    <row r="64" spans="1:14" s="31" customFormat="1" ht="21.75" customHeight="1" x14ac:dyDescent="0.2">
      <c r="A64" s="73"/>
      <c r="B64" s="74"/>
      <c r="C64" s="75"/>
      <c r="D64" s="73"/>
      <c r="E64" s="77" t="s">
        <v>54</v>
      </c>
      <c r="F64" s="78">
        <f>SUM(F43:F62)</f>
        <v>0</v>
      </c>
      <c r="G64" s="33"/>
      <c r="M64" s="32"/>
    </row>
    <row r="65" spans="1:13" s="31" customFormat="1" ht="21.75" customHeight="1" x14ac:dyDescent="0.2">
      <c r="A65" s="73"/>
      <c r="B65" s="74"/>
      <c r="C65" s="75"/>
      <c r="D65" s="73"/>
      <c r="E65" s="79" t="s">
        <v>55</v>
      </c>
      <c r="F65" s="80">
        <f>F64*0.2</f>
        <v>0</v>
      </c>
      <c r="G65" s="33"/>
      <c r="M65" s="32"/>
    </row>
    <row r="66" spans="1:13" s="31" customFormat="1" ht="21.75" customHeight="1" thickBot="1" x14ac:dyDescent="0.25">
      <c r="A66" s="73"/>
      <c r="B66" s="74"/>
      <c r="C66" s="75"/>
      <c r="D66" s="73"/>
      <c r="E66" s="81" t="s">
        <v>56</v>
      </c>
      <c r="F66" s="82">
        <f>F65+F64</f>
        <v>0</v>
      </c>
      <c r="G66" s="33"/>
      <c r="M66" s="32"/>
    </row>
    <row r="67" spans="1:13" s="31" customFormat="1" ht="48" customHeight="1" x14ac:dyDescent="0.25">
      <c r="A67" s="34"/>
      <c r="B67" s="66"/>
      <c r="C67" s="35"/>
      <c r="D67" s="39"/>
      <c r="E67" s="39"/>
      <c r="F67" s="38"/>
      <c r="G67" s="33"/>
      <c r="M67" s="32"/>
    </row>
    <row r="68" spans="1:13" x14ac:dyDescent="0.25">
      <c r="B68" s="71" t="s">
        <v>33</v>
      </c>
    </row>
    <row r="69" spans="1:13" x14ac:dyDescent="0.25">
      <c r="B69" s="39"/>
    </row>
  </sheetData>
  <mergeCells count="7">
    <mergeCell ref="C41:D41"/>
    <mergeCell ref="A26:F26"/>
    <mergeCell ref="A32:F33"/>
    <mergeCell ref="A7:F20"/>
    <mergeCell ref="A40:F40"/>
    <mergeCell ref="A38:F38"/>
    <mergeCell ref="A36:F36"/>
  </mergeCells>
  <phoneticPr fontId="22" type="noConversion"/>
  <printOptions horizontalCentered="1"/>
  <pageMargins left="0.78740157480314965" right="0.78740157480314965" top="0.78740157480314965" bottom="0.78740157480314965" header="0.31496062992125984" footer="0.27559055118110237"/>
  <pageSetup paperSize="9" fitToHeight="0" orientation="portrait" r:id="rId1"/>
  <headerFooter alignWithMargins="0">
    <oddHeader xml:space="preserve">&amp;RCréation du merlon pare-blocs du viaduc SFTRF des Teppes
</oddHeader>
    <oddFooter>&amp;LSFTRF / Service RTM de Savoie / DCE /  Détail Estimatif&amp;R&amp;P/&amp;N</oddFooter>
  </headerFooter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BPU</vt:lpstr>
      <vt:lpstr>DE</vt:lpstr>
      <vt:lpstr>BPU!Impression_des_titres</vt:lpstr>
      <vt:lpstr>BPU!Zone_d_impression</vt:lpstr>
      <vt:lpstr>DE!Zone_d_impression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LAMY Olivier</dc:creator>
  <cp:lastModifiedBy>LELEU Guillaume</cp:lastModifiedBy>
  <cp:lastPrinted>2024-04-30T12:37:59Z</cp:lastPrinted>
  <dcterms:created xsi:type="dcterms:W3CDTF">2017-01-09T13:43:24Z</dcterms:created>
  <dcterms:modified xsi:type="dcterms:W3CDTF">2025-09-26T13:18:52Z</dcterms:modified>
</cp:coreProperties>
</file>